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4715" windowHeight="8445" activeTab="0"/>
  </bookViews>
  <sheets>
    <sheet name="Mueller Method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<sst xmlns="http://schemas.openxmlformats.org/spreadsheetml/2006/main" count="34" uniqueCount="34">
  <si>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ea(%)</t>
  </si>
  <si>
    <t>et(%)</t>
  </si>
  <si>
    <t>SOLUTION</t>
  </si>
  <si>
    <t>c</t>
  </si>
  <si>
    <t>a</t>
  </si>
  <si>
    <t>b</t>
  </si>
  <si>
    <t xml:space="preserve">Solution of polynomilas (up to 10th order). </t>
  </si>
  <si>
    <t>x1</t>
  </si>
  <si>
    <t>x2</t>
  </si>
  <si>
    <t>i=</t>
  </si>
  <si>
    <t>a1=</t>
  </si>
  <si>
    <t>a2=</t>
  </si>
  <si>
    <t>a3=</t>
  </si>
  <si>
    <t>a4=</t>
  </si>
  <si>
    <t>a5=</t>
  </si>
  <si>
    <t>a6=</t>
  </si>
  <si>
    <t>a7=</t>
  </si>
  <si>
    <t>a8=</t>
  </si>
  <si>
    <t>a9=</t>
  </si>
  <si>
    <t>a10=</t>
  </si>
  <si>
    <t>n=</t>
  </si>
  <si>
    <t>x</t>
  </si>
  <si>
    <t>∆x=</t>
  </si>
  <si>
    <t>f(x)</t>
  </si>
  <si>
    <t>a0=</t>
  </si>
  <si>
    <t>f1</t>
  </si>
  <si>
    <t>f2</t>
  </si>
  <si>
    <t>h0</t>
  </si>
  <si>
    <t>h1</t>
  </si>
  <si>
    <t>δ0</t>
  </si>
  <si>
    <t>δ1</t>
  </si>
  <si>
    <t>x0</t>
  </si>
  <si>
    <t>f0</t>
  </si>
  <si>
    <t>x3(+)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</si>
</sst>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'Mueller Method'!$D$35:$D$59</c:f>
              <c:numCache>
                <c:ptCount val="25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</c:numCache>
            </c:numRef>
          </c:xVal>
          <c:yVal>
            <c:numRef>
              <c:f>'Mueller Method'!$E$35:$E$59</c:f>
              <c:numCache>
                <c:ptCount val="25"/>
                <c:pt idx="0">
                  <c:v>-1</c:v>
                </c:pt>
                <c:pt idx="1">
                  <c:v>-1.1716999999999997</c:v>
                </c:pt>
                <c:pt idx="2">
                  <c:v>-1.1311999999999998</c:v>
                </c:pt>
                <c:pt idx="3">
                  <c:v>-0.9397000000000003</c:v>
                </c:pt>
                <c:pt idx="4">
                  <c:v>-0.6512000000000002</c:v>
                </c:pt>
                <c:pt idx="5">
                  <c:v>-0.3125000000000004</c:v>
                </c:pt>
                <c:pt idx="6">
                  <c:v>0.036799999999999514</c:v>
                </c:pt>
                <c:pt idx="7">
                  <c:v>0.3642999999999995</c:v>
                </c:pt>
                <c:pt idx="8">
                  <c:v>0.6447999999999996</c:v>
                </c:pt>
                <c:pt idx="9">
                  <c:v>0.8602999999999997</c:v>
                </c:pt>
                <c:pt idx="10">
                  <c:v>0.9999999999999999</c:v>
                </c:pt>
                <c:pt idx="11">
                  <c:v>1.0603</c:v>
                </c:pt>
                <c:pt idx="12">
                  <c:v>1.0448</c:v>
                </c:pt>
                <c:pt idx="13">
                  <c:v>0.9643000000000002</c:v>
                </c:pt>
                <c:pt idx="14">
                  <c:v>0.8368000000000002</c:v>
                </c:pt>
                <c:pt idx="15">
                  <c:v>0.6875000000000002</c:v>
                </c:pt>
                <c:pt idx="16">
                  <c:v>0.5488000000000002</c:v>
                </c:pt>
                <c:pt idx="17">
                  <c:v>0.46030000000000004</c:v>
                </c:pt>
                <c:pt idx="18">
                  <c:v>0.4687999999999999</c:v>
                </c:pt>
                <c:pt idx="19">
                  <c:v>0.6282999999999994</c:v>
                </c:pt>
                <c:pt idx="20">
                  <c:v>0.9999999999999989</c:v>
                </c:pt>
                <c:pt idx="21">
                  <c:v>1.6522999999999985</c:v>
                </c:pt>
                <c:pt idx="22">
                  <c:v>2.6608</c:v>
                </c:pt>
                <c:pt idx="23">
                  <c:v>4.1083</c:v>
                </c:pt>
                <c:pt idx="24">
                  <c:v>6.084800000000003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'Mueller Method'!$D$35:$D$59</c:f>
              <c:numCache>
                <c:ptCount val="25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0.09999999999999987</c:v>
                </c:pt>
                <c:pt idx="12">
                  <c:v>0.19999999999999987</c:v>
                </c:pt>
                <c:pt idx="13">
                  <c:v>0.2999999999999999</c:v>
                </c:pt>
                <c:pt idx="14">
                  <c:v>0.3999999999999999</c:v>
                </c:pt>
                <c:pt idx="15">
                  <c:v>0.4999999999999999</c:v>
                </c:pt>
                <c:pt idx="16">
                  <c:v>0.5999999999999999</c:v>
                </c:pt>
                <c:pt idx="17">
                  <c:v>0.6999999999999998</c:v>
                </c:pt>
                <c:pt idx="18">
                  <c:v>0.7999999999999998</c:v>
                </c:pt>
                <c:pt idx="19">
                  <c:v>0.8999999999999998</c:v>
                </c:pt>
                <c:pt idx="20">
                  <c:v>0.9999999999999998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</c:numCache>
            </c:numRef>
          </c:xVal>
          <c:yVal>
            <c:numRef>
              <c:f>'Mueller Method'!$E$61:$E$83</c:f>
              <c:numCache>
                <c:ptCount val="23"/>
              </c:numCache>
            </c:numRef>
          </c:yVal>
          <c:smooth val="1"/>
        </c:ser>
        <c:axId val="49119177"/>
        <c:axId val="39419410"/>
      </c:scatterChart>
      <c:valAx>
        <c:axId val="49119177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39419410"/>
        <c:crosses val="autoZero"/>
        <c:crossBetween val="midCat"/>
        <c:dispUnits/>
      </c:valAx>
      <c:valAx>
        <c:axId val="39419410"/>
        <c:scaling>
          <c:orientation val="minMax"/>
          <c:max val="2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9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33</xdr:row>
      <xdr:rowOff>38100</xdr:rowOff>
    </xdr:from>
    <xdr:to>
      <xdr:col>13</xdr:col>
      <xdr:colOff>133350</xdr:colOff>
      <xdr:row>60</xdr:row>
      <xdr:rowOff>66675</xdr:rowOff>
    </xdr:to>
    <xdr:graphicFrame>
      <xdr:nvGraphicFramePr>
        <xdr:cNvPr id="1" name="Chart 3"/>
        <xdr:cNvGraphicFramePr/>
      </xdr:nvGraphicFramePr>
      <xdr:xfrm>
        <a:off x="2543175" y="5391150"/>
        <a:ext cx="3952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4.8515625" style="0" customWidth="1"/>
    <col min="2" max="2" width="8.140625" style="0" customWidth="1"/>
    <col min="3" max="3" width="8.00390625" style="0" customWidth="1"/>
    <col min="4" max="4" width="6.8515625" style="0" customWidth="1"/>
    <col min="5" max="5" width="7.00390625" style="0" customWidth="1"/>
    <col min="6" max="6" width="7.140625" style="0" customWidth="1"/>
    <col min="7" max="7" width="6.8515625" style="0" customWidth="1"/>
    <col min="8" max="8" width="7.00390625" style="0" customWidth="1"/>
    <col min="9" max="9" width="7.140625" style="0" customWidth="1"/>
    <col min="10" max="10" width="7.28125" style="0" customWidth="1"/>
    <col min="11" max="11" width="6.8515625" style="0" customWidth="1"/>
    <col min="21" max="21" width="10.8515625" style="0" customWidth="1"/>
    <col min="22" max="23" width="10.140625" style="0" customWidth="1"/>
  </cols>
  <sheetData>
    <row r="1" ht="12.75">
      <c r="B1" t="s">
        <v>6</v>
      </c>
    </row>
    <row r="5" spans="2:3" ht="12.75">
      <c r="B5" t="s">
        <v>20</v>
      </c>
      <c r="C5">
        <v>5</v>
      </c>
    </row>
    <row r="7" ht="12.75">
      <c r="A7" s="4" t="s">
        <v>9</v>
      </c>
    </row>
    <row r="8" spans="1:3" ht="12.75">
      <c r="A8">
        <v>0</v>
      </c>
      <c r="B8" s="3" t="s">
        <v>24</v>
      </c>
      <c r="C8">
        <v>1</v>
      </c>
    </row>
    <row r="9" spans="1:3" ht="12.75">
      <c r="A9">
        <v>1</v>
      </c>
      <c r="B9" s="3" t="s">
        <v>10</v>
      </c>
      <c r="C9">
        <v>1</v>
      </c>
    </row>
    <row r="10" spans="1:3" ht="12.75">
      <c r="A10">
        <v>2</v>
      </c>
      <c r="B10" s="3" t="s">
        <v>11</v>
      </c>
      <c r="C10">
        <v>-4</v>
      </c>
    </row>
    <row r="11" spans="1:3" ht="12.75">
      <c r="A11">
        <v>3</v>
      </c>
      <c r="B11" s="3" t="s">
        <v>12</v>
      </c>
      <c r="C11">
        <v>0</v>
      </c>
    </row>
    <row r="12" spans="1:3" ht="12.75">
      <c r="A12">
        <v>4</v>
      </c>
      <c r="B12" s="3" t="s">
        <v>13</v>
      </c>
      <c r="C12">
        <v>3</v>
      </c>
    </row>
    <row r="13" spans="1:3" ht="12.75">
      <c r="A13">
        <v>5</v>
      </c>
      <c r="B13" s="3" t="s">
        <v>14</v>
      </c>
      <c r="C13">
        <v>0</v>
      </c>
    </row>
    <row r="14" spans="1:11" ht="12.75">
      <c r="A14">
        <v>6</v>
      </c>
      <c r="B14" s="3" t="s">
        <v>15</v>
      </c>
      <c r="C14">
        <v>0</v>
      </c>
      <c r="K14" t="s">
        <v>2</v>
      </c>
    </row>
    <row r="15" spans="1:11" ht="12.75">
      <c r="A15">
        <v>7</v>
      </c>
      <c r="B15" s="3" t="s">
        <v>16</v>
      </c>
      <c r="C15">
        <v>0</v>
      </c>
      <c r="D15" s="2"/>
      <c r="K15">
        <v>4</v>
      </c>
    </row>
    <row r="16" spans="1:3" ht="12.75">
      <c r="A16">
        <v>8</v>
      </c>
      <c r="B16" s="3" t="s">
        <v>17</v>
      </c>
      <c r="C16">
        <v>0</v>
      </c>
    </row>
    <row r="17" spans="1:5" ht="12.75">
      <c r="A17">
        <v>9</v>
      </c>
      <c r="B17" s="3" t="s">
        <v>18</v>
      </c>
      <c r="C17">
        <v>0</v>
      </c>
      <c r="E17" s="2"/>
    </row>
    <row r="18" spans="1:3" ht="12.75">
      <c r="A18">
        <v>10</v>
      </c>
      <c r="B18" s="3" t="s">
        <v>19</v>
      </c>
      <c r="C18">
        <v>0</v>
      </c>
    </row>
    <row r="21" spans="2:24" ht="13.5" thickBot="1">
      <c r="B21" s="5" t="s">
        <v>31</v>
      </c>
      <c r="C21" s="5" t="s">
        <v>7</v>
      </c>
      <c r="D21" s="5" t="s">
        <v>8</v>
      </c>
      <c r="E21" s="6" t="s">
        <v>32</v>
      </c>
      <c r="F21" s="6" t="s">
        <v>25</v>
      </c>
      <c r="G21" s="6" t="s">
        <v>26</v>
      </c>
      <c r="H21" s="6" t="s">
        <v>27</v>
      </c>
      <c r="I21" s="6" t="s">
        <v>28</v>
      </c>
      <c r="J21" s="6" t="s">
        <v>29</v>
      </c>
      <c r="K21" s="6" t="s">
        <v>30</v>
      </c>
      <c r="L21" s="6" t="s">
        <v>4</v>
      </c>
      <c r="M21" s="6" t="s">
        <v>5</v>
      </c>
      <c r="N21" s="6" t="s">
        <v>3</v>
      </c>
      <c r="O21" s="6" t="s">
        <v>33</v>
      </c>
      <c r="P21" s="1" t="s">
        <v>0</v>
      </c>
      <c r="Q21" s="1" t="s">
        <v>1</v>
      </c>
      <c r="R21" s="7"/>
      <c r="S21" s="7"/>
      <c r="T21" s="7"/>
      <c r="U21" s="7"/>
      <c r="V21" s="7"/>
      <c r="W21" s="7"/>
      <c r="X21" s="8"/>
    </row>
    <row r="22" spans="1:24" ht="12.75">
      <c r="A22">
        <v>1</v>
      </c>
      <c r="B22">
        <v>-1</v>
      </c>
      <c r="C22">
        <v>-0.5</v>
      </c>
      <c r="D22">
        <v>0.1</v>
      </c>
      <c r="E22">
        <f>$C$8*B22^$A$8+$C$9*B22^$A$9+$C$10*B22^$A$10+$C$11*B22^$A$11+$C$12*B22^$A$12+$C$13*B22^$A$13+$C$14*B22^$A$14+$C$15*B22^$A$15+$C$16*B22^$A$16+$C$176*B22^$A$17+$C$18*B22^$A$18</f>
        <v>-1</v>
      </c>
      <c r="F22">
        <f>$C$8*C22^$A$8+$C$9*C22^$A$9+$C$10*C22^$A$10+$C$11*C22^$A$11+$C$12*C22^$A$12+$C$13*C22^$A$13+$C$14*C22^$A$14+$C$15*C22^$A$15+$C$16*C22^$A$16+$C$176*C22^$A$17+$C$18*C22^$A$18</f>
        <v>-0.3125</v>
      </c>
      <c r="G22">
        <f>$C$8*D22^$A$8+$C$9*D22^$A$9+$C$10*D22^$A$10+$C$11*D22^$A$11+$C$12*D22^$A$12+$C$13*D22^$A$13+$C$14*D22^$A$14+$C$15*D22^$A$15+$C$16*D22^$A$16+$C$176*D22^$A$17+$C$18*D22^$A$18</f>
        <v>1.0603</v>
      </c>
      <c r="H22">
        <f>C22-B22</f>
        <v>0.5</v>
      </c>
      <c r="I22">
        <f>D22-C22</f>
        <v>0.6</v>
      </c>
      <c r="J22">
        <f>(F22-E22)/H22</f>
        <v>1.375</v>
      </c>
      <c r="K22">
        <f>(G22-F22)/I22</f>
        <v>2.2880000000000003</v>
      </c>
      <c r="L22">
        <f>(K22-J22)/(H22+I22)</f>
        <v>0.8300000000000002</v>
      </c>
      <c r="M22">
        <f>L22*I22+K22</f>
        <v>2.7860000000000005</v>
      </c>
      <c r="N22">
        <f>G22</f>
        <v>1.0603</v>
      </c>
      <c r="O22">
        <f>IF(M22&gt;0,D22-2*N22/(M22+SQRT(M22^2-4*L22*N22)),D22-2*N22/(M22-SQRT(M22^2-4*L22*N22)))</f>
        <v>-0.33764186391749373</v>
      </c>
      <c r="Q22">
        <f aca="true" t="shared" si="0" ref="Q22:Q27">ABS(100*(O22-$K$15)/$K$15)</f>
        <v>108.44104659793734</v>
      </c>
      <c r="R22" s="8"/>
      <c r="S22" s="8"/>
      <c r="T22" s="8"/>
      <c r="U22" s="8"/>
      <c r="V22" s="8"/>
      <c r="W22" s="8"/>
      <c r="X22" s="8"/>
    </row>
    <row r="23" spans="1:24" ht="12.75">
      <c r="A23">
        <f>A22+1</f>
        <v>2</v>
      </c>
      <c r="B23">
        <f>O22</f>
        <v>-0.33764186391749373</v>
      </c>
      <c r="C23">
        <f>IF(MIN(ABS(O22-B22),ABS(O22-C22),ABS(O22-D22))=ABS(O22-B22),B22,IF(MIN(ABS(O22-B22),ABS(O22-C22),ABS(O22-D22))=ABS(O22-C22),C22,D22))</f>
        <v>-0.5</v>
      </c>
      <c r="D23">
        <f>IF(C23=B22,IF(MIN(ABS(O22-C22),ABS(O22-D22))=ABS(O22-C22),C22,D22),IF(C23=C22,IF(MIN(ABS(O22-B22),ABS(O22-D22))=ABS(O22-B22),B22,D22),IF(C23=D22,IF(MIN(ABS(O22-B22),ABS(O22-C22))=ABS(O22-B22),B22,C22))))</f>
        <v>0.1</v>
      </c>
      <c r="E23">
        <f>$C$8*B23^$A$8+$C$9*B23^$A$9+$C$10*B23^$A$10+$C$11*B23^$A$11+$C$12*B23^$A$12+$C$13*B23^$A$13+$C$14*B23^$A$14+$C$15*B23^$A$15+$C$16*B23^$A$16+$C$176*B23^$A$17+$C$18*B23^$A$18</f>
        <v>0.24533941035259116</v>
      </c>
      <c r="F23">
        <f>$C$8*C23^$A$8+$C$9*C23^$A$9+$C$10*C23^$A$10+$C$11*C23^$A$11+$C$12*C23^$A$12+$C$13*C23^$A$13+$C$14*C23^$A$14+$C$15*C23^$A$15+$C$16*C23^$A$16+$C$176*C23^$A$17+$C$18*C23^$A$18</f>
        <v>-0.3125</v>
      </c>
      <c r="G23">
        <f>$C$8*D23^$A$8+$C$9*D23^$A$9+$C$10*D23^$A$10+$C$11*D23^$A$11+$C$12*D23^$A$12+$C$13*D23^$A$13+$C$14*D23^$A$14+$C$15*D23^$A$15+$C$16*D23^$A$16+$C$176*D23^$A$17+$C$18*D23^$A$18</f>
        <v>1.0603</v>
      </c>
      <c r="H23">
        <f>C23-B23</f>
        <v>-0.16235813608250627</v>
      </c>
      <c r="I23">
        <f>D23-C23</f>
        <v>0.6</v>
      </c>
      <c r="J23">
        <f>(F23-E23)/H23</f>
        <v>3.435857443381288</v>
      </c>
      <c r="K23">
        <f>(G23-F23)/I23</f>
        <v>2.2880000000000003</v>
      </c>
      <c r="L23">
        <f>(K23-J23)/(H23+I23)</f>
        <v>-2.6228236784899703</v>
      </c>
      <c r="M23">
        <f>L23*I23+K23</f>
        <v>0.7143057929060181</v>
      </c>
      <c r="N23">
        <f>G23</f>
        <v>1.0603</v>
      </c>
      <c r="O23">
        <f>IF(M23&gt;0,D23-2*N23/(M23+SQRT(M23^2-4*L23*N23)),D23-2*N23/(M23-SQRT(M23^2-4*L23*N23)))</f>
        <v>-0.41406077819378173</v>
      </c>
      <c r="P23">
        <f>ABS(100*(O23-O22)/O22)</f>
        <v>22.633127713973803</v>
      </c>
      <c r="Q23">
        <f t="shared" si="0"/>
        <v>110.35151945484454</v>
      </c>
      <c r="R23" s="8"/>
      <c r="S23" s="8"/>
      <c r="T23" s="8"/>
      <c r="U23" s="8"/>
      <c r="V23" s="8"/>
      <c r="W23" s="8"/>
      <c r="X23" s="8"/>
    </row>
    <row r="24" spans="1:24" ht="12.75">
      <c r="A24">
        <f>A23+1</f>
        <v>3</v>
      </c>
      <c r="B24">
        <f>O23</f>
        <v>-0.41406077819378173</v>
      </c>
      <c r="C24">
        <f>IF(MIN(ABS(O23-B23),ABS(O23-C23),ABS(O23-D23))=ABS(O23-B23),B23,IF(MIN(ABS(O23-B23),ABS(O23-C23),ABS(O23-D23))=ABS(O23-C23),C23,D23))</f>
        <v>-0.33764186391749373</v>
      </c>
      <c r="D24">
        <f>IF(C24=B23,IF(MIN(ABS(O23-C23),ABS(O23-D23))=ABS(O23-C23),C23,D23),IF(C24=C23,IF(MIN(ABS(O23-B23),ABS(O23-D23))=ABS(O23-B23),B23,D23),IF(C24=D23,IF(MIN(ABS(O23-B23),ABS(O23-C23))=ABS(O23-B23),B23,C23))))</f>
        <v>-0.5</v>
      </c>
      <c r="E24">
        <f>$C$8*B24^$A$8+$C$9*B24^$A$9+$C$10*B24^$A$10+$C$11*B24^$A$11+$C$12*B24^$A$12+$C$13*B24^$A$13+$C$14*B24^$A$14+$C$15*B24^$A$15+$C$16*B24^$A$16+$C$176*B24^$A$17+$C$18*B24^$A$18</f>
        <v>-0.011664560153948955</v>
      </c>
      <c r="F24">
        <f>$C$8*C24^$A$8+$C$9*C24^$A$9+$C$10*C24^$A$10+$C$11*C24^$A$11+$C$12*C24^$A$12+$C$13*C24^$A$13+$C$14*C24^$A$14+$C$15*C24^$A$15+$C$16*C24^$A$16+$C$176*C24^$A$17+$C$18*C24^$A$18</f>
        <v>0.24533941035259116</v>
      </c>
      <c r="G24">
        <f>$C$8*D24^$A$8+$C$9*D24^$A$9+$C$10*D24^$A$10+$C$11*D24^$A$11+$C$12*D24^$A$12+$C$13*D24^$A$13+$C$14*D24^$A$14+$C$15*D24^$A$15+$C$16*D24^$A$16+$C$176*D24^$A$17+$C$18*D24^$A$18</f>
        <v>-0.3125</v>
      </c>
      <c r="H24">
        <f>C24-B24</f>
        <v>0.076418914276288</v>
      </c>
      <c r="I24">
        <f>D24-C24</f>
        <v>-0.16235813608250627</v>
      </c>
      <c r="J24">
        <f>(F24-E24)/H24</f>
        <v>3.3630937175757</v>
      </c>
      <c r="K24">
        <f>(G24-F24)/I24</f>
        <v>3.435857443381288</v>
      </c>
      <c r="L24">
        <f>(K24-J24)/(H24+I24)</f>
        <v>-0.8466882091352993</v>
      </c>
      <c r="M24">
        <f>L24*I24+K24</f>
        <v>3.5733241628595307</v>
      </c>
      <c r="N24">
        <f>G24</f>
        <v>-0.3125</v>
      </c>
      <c r="O24" s="9">
        <f>IF(M24&gt;0,D24-2*N24/(M24+SQRT(M24^2-4*L24*N24)),D24-2*N24/(M24-SQRT(M24^2-4*L24*N24)))</f>
        <v>-0.41065498075005946</v>
      </c>
      <c r="P24">
        <f>ABS(100*(O24-O23)/O23)</f>
        <v>0.8225356331935273</v>
      </c>
      <c r="Q24">
        <f t="shared" si="0"/>
        <v>110.26637451875149</v>
      </c>
      <c r="R24" s="8"/>
      <c r="S24" s="8"/>
      <c r="T24" s="8"/>
      <c r="U24" s="8"/>
      <c r="V24" s="8"/>
      <c r="W24" s="8"/>
      <c r="X24" s="8"/>
    </row>
    <row r="25" spans="1:24" ht="12.75">
      <c r="A25">
        <f>A24+1</f>
        <v>4</v>
      </c>
      <c r="B25">
        <f>O24</f>
        <v>-0.41065498075005946</v>
      </c>
      <c r="C25">
        <f>IF(MIN(ABS(O24-B24),ABS(O24-C24),ABS(O24-D24))=ABS(O24-B24),B24,IF(MIN(ABS(O24-B24),ABS(O24-C24),ABS(O24-D24))=ABS(O24-C24),C24,D24))</f>
        <v>-0.41406077819378173</v>
      </c>
      <c r="D25">
        <f>IF(C25=B24,IF(MIN(ABS(O24-C24),ABS(O24-D24))=ABS(O24-C24),C24,D24),IF(C25=C24,IF(MIN(ABS(O24-B24),ABS(O24-D24))=ABS(O24-B24),B24,D24),IF(C25=D24,IF(MIN(ABS(O24-B24),ABS(O24-C24))=ABS(O24-B24),B24,C24))))</f>
        <v>-0.33764186391749373</v>
      </c>
      <c r="E25">
        <f>$C$8*B25^$A$8+$C$9*B25^$A$9+$C$10*B25^$A$10+$C$11*B25^$A$11+$C$12*B25^$A$12+$C$13*B25^$A$13+$C$14*B25^$A$14+$C$15*B25^$A$15+$C$16*B25^$A$16+$C$176*B25^$A$17+$C$18*B25^$A$18</f>
        <v>0.00011079898046136016</v>
      </c>
      <c r="F25">
        <f>$C$8*C25^$A$8+$C$9*C25^$A$9+$C$10*C25^$A$10+$C$11*C25^$A$11+$C$12*C25^$A$12+$C$13*C25^$A$13+$C$14*C25^$A$14+$C$15*C25^$A$15+$C$16*C25^$A$16+$C$176*C25^$A$17+$C$18*C25^$A$18</f>
        <v>-0.011664560153948955</v>
      </c>
      <c r="G25">
        <f>$C$8*D25^$A$8+$C$9*D25^$A$9+$C$10*D25^$A$10+$C$11*D25^$A$11+$C$12*D25^$A$12+$C$13*D25^$A$13+$C$14*D25^$A$14+$C$15*D25^$A$15+$C$16*D25^$A$16+$C$176*D25^$A$17+$C$18*D25^$A$18</f>
        <v>0.24533941035259116</v>
      </c>
      <c r="H25">
        <f>C25-B25</f>
        <v>-0.0034057974437222693</v>
      </c>
      <c r="I25">
        <f>D25-C25</f>
        <v>0.076418914276288</v>
      </c>
      <c r="J25">
        <f>(F25-E25)/H25</f>
        <v>3.4574455260441948</v>
      </c>
      <c r="K25">
        <f>(G25-F25)/I25</f>
        <v>3.3630937175757</v>
      </c>
      <c r="L25">
        <f>(K25-J25)/(H25+I25)</f>
        <v>-1.2922583305800137</v>
      </c>
      <c r="M25">
        <f>L25*I25+K25</f>
        <v>3.264340738988287</v>
      </c>
      <c r="N25">
        <f>G25</f>
        <v>0.24533941035259116</v>
      </c>
      <c r="O25" s="9">
        <f>IF(M25&gt;0,D25-2*N25/(M25+SQRT(M25^2-4*L25*N25)),D25-2*N25/(M25-SQRT(M25^2-4*L25*N25)))</f>
        <v>-0.4106870676966977</v>
      </c>
      <c r="P25">
        <f>ABS(100*(O25-O24)/O24)</f>
        <v>0.007813602206808217</v>
      </c>
      <c r="Q25">
        <f t="shared" si="0"/>
        <v>110.26717669241744</v>
      </c>
      <c r="R25" s="8"/>
      <c r="S25" s="8"/>
      <c r="T25" s="8"/>
      <c r="U25" s="8"/>
      <c r="V25" s="8"/>
      <c r="W25" s="8"/>
      <c r="X25" s="8"/>
    </row>
    <row r="26" spans="1:24" ht="12.75">
      <c r="A26">
        <f>A25+1</f>
        <v>5</v>
      </c>
      <c r="B26">
        <f>O25</f>
        <v>-0.4106870676966977</v>
      </c>
      <c r="C26">
        <f>IF(MIN(ABS(O25-B25),ABS(O25-C25),ABS(O25-D25))=ABS(O25-B25),B25,IF(MIN(ABS(O25-B25),ABS(O25-C25),ABS(O25-D25))=ABS(O25-C25),C25,D25))</f>
        <v>-0.41065498075005946</v>
      </c>
      <c r="D26">
        <f>IF(C26=B25,IF(MIN(ABS(O25-C25),ABS(O25-D25))=ABS(O25-C25),C25,D25),IF(C26=C25,IF(MIN(ABS(O25-B25),ABS(O25-D25))=ABS(O25-B25),B25,D25),IF(C26=D25,IF(MIN(ABS(O25-B25),ABS(O25-C25))=ABS(O25-B25),B25,C25))))</f>
        <v>-0.41406077819378173</v>
      </c>
      <c r="E26" s="9">
        <f>$C$8*B26^$A$8+$C$9*B26^$A$9+$C$10*B26^$A$10+$C$11*B26^$A$11+$C$12*B26^$A$12+$C$13*B26^$A$13+$C$14*B26^$A$14+$C$15*B26^$A$15+$C$16*B26^$A$16+$C$176*B26^$A$17+$C$18*B26^$A$18</f>
        <v>-3.7315582457342344E-08</v>
      </c>
      <c r="F26">
        <f>$C$8*C26^$A$8+$C$9*C26^$A$9+$C$10*C26^$A$10+$C$11*C26^$A$11+$C$12*C26^$A$12+$C$13*C26^$A$13+$C$14*C26^$A$14+$C$15*C26^$A$15+$C$16*C26^$A$16+$C$176*C26^$A$17+$C$18*C26^$A$18</f>
        <v>0.00011079898046136016</v>
      </c>
      <c r="G26">
        <f>$C$8*D26^$A$8+$C$9*D26^$A$9+$C$10*D26^$A$10+$C$11*D26^$A$11+$C$12*D26^$A$12+$C$13*D26^$A$13+$C$14*D26^$A$14+$C$15*D26^$A$15+$C$16*D26^$A$16+$C$176*D26^$A$17+$C$18*D26^$A$18</f>
        <v>-0.011664560153948955</v>
      </c>
      <c r="H26">
        <f>C26-B26</f>
        <v>3.208694663825451E-05</v>
      </c>
      <c r="I26">
        <f>D26-C26</f>
        <v>-0.0034057974437222693</v>
      </c>
      <c r="J26">
        <f>(F26-E26)/H26</f>
        <v>3.4542487726668547</v>
      </c>
      <c r="K26">
        <f>(G26-F26)/I26</f>
        <v>3.4574455260441948</v>
      </c>
      <c r="L26">
        <f>(K26-J26)/(H26+I26)</f>
        <v>-0.9475482203061233</v>
      </c>
      <c r="M26">
        <f>L26*I26+K26</f>
        <v>3.460672683350717</v>
      </c>
      <c r="N26">
        <f>G26</f>
        <v>-0.011664560153948955</v>
      </c>
      <c r="O26" s="9">
        <f>IF(M26&gt;0,D26-2*N26/(M26+SQRT(M26^2-4*L26*N26)),D26-2*N26/(M26-SQRT(M26^2-4*L26*N26)))</f>
        <v>-0.4106870568939859</v>
      </c>
      <c r="P26">
        <f>ABS(100*(O26-O25)/O25)</f>
        <v>2.630399807026697E-06</v>
      </c>
      <c r="Q26">
        <f t="shared" si="0"/>
        <v>110.26717642234965</v>
      </c>
      <c r="R26" s="8"/>
      <c r="S26" s="8"/>
      <c r="T26" s="8"/>
      <c r="U26" s="8"/>
      <c r="V26" s="8"/>
      <c r="W26" s="8"/>
      <c r="X26" s="8"/>
    </row>
    <row r="27" spans="1:24" ht="12.75">
      <c r="A27">
        <f>A26+1</f>
        <v>6</v>
      </c>
      <c r="B27">
        <f>O26</f>
        <v>-0.4106870568939859</v>
      </c>
      <c r="C27">
        <f>IF(MIN(ABS(O26-B26),ABS(O26-C26),ABS(O26-D26))=ABS(O26-B26),B26,IF(MIN(ABS(O26-B26),ABS(O26-C26),ABS(O26-D26))=ABS(O26-C26),C26,D26))</f>
        <v>-0.4106870676966977</v>
      </c>
      <c r="D27">
        <f>IF(C27=B26,IF(MIN(ABS(O26-C26),ABS(O26-D26))=ABS(O26-C26),C26,D26),IF(C27=C26,IF(MIN(ABS(O26-B26),ABS(O26-D26))=ABS(O26-B26),B26,D26),IF(C27=D26,IF(MIN(ABS(O26-B26),ABS(O26-C26))=ABS(O26-B26),B26,C26))))</f>
        <v>-0.41065498075005946</v>
      </c>
      <c r="E27">
        <f>$C$8*B27^$A$8+$C$9*B27^$A$9+$C$10*B27^$A$10+$C$11*B27^$A$11+$C$12*B27^$A$12+$C$13*B27^$A$13+$C$14*B27^$A$14+$C$15*B27^$A$15+$C$16*B27^$A$16+$C$176*B27^$A$17+$C$18*B27^$A$18</f>
        <v>5.731526364627371E-15</v>
      </c>
      <c r="F27">
        <f>$C$8*C27^$A$8+$C$9*C27^$A$9+$C$10*C27^$A$10+$C$11*C27^$A$11+$C$12*C27^$A$12+$C$13*C27^$A$13+$C$14*C27^$A$14+$C$15*C27^$A$15+$C$16*C27^$A$16+$C$176*C27^$A$17+$C$18*C27^$A$18</f>
        <v>-3.7315582457342344E-08</v>
      </c>
      <c r="G27">
        <f>$C$8*D27^$A$8+$C$9*D27^$A$9+$C$10*D27^$A$10+$C$11*D27^$A$11+$C$12*D27^$A$12+$C$13*D27^$A$13+$C$14*D27^$A$14+$C$15*D27^$A$15+$C$16*D27^$A$16+$C$176*D27^$A$17+$C$18*D27^$A$18</f>
        <v>0.00011079898046136016</v>
      </c>
      <c r="H27">
        <f>C27-B27</f>
        <v>-1.0802711836177536E-08</v>
      </c>
      <c r="I27">
        <f>D27-C27</f>
        <v>3.208694663825451E-05</v>
      </c>
      <c r="J27">
        <f>(F27-E27)/H27</f>
        <v>3.4542796989086924</v>
      </c>
      <c r="K27">
        <f>(G27-F27)/I27</f>
        <v>3.4542487726668547</v>
      </c>
      <c r="L27">
        <f>(K27-J27)/(H27+I27)</f>
        <v>-0.9641508626657719</v>
      </c>
      <c r="M27">
        <f>L27*I27+K27</f>
        <v>3.454217836009573</v>
      </c>
      <c r="N27">
        <f>G27</f>
        <v>0.00011079898046136016</v>
      </c>
      <c r="O27" s="9">
        <f>IF(M27&gt;0,D27-2*N27/(M27+SQRT(M27^2-4*L27*N27)),D27-2*N27/(M27-SQRT(M27^2-4*L27*N27)))</f>
        <v>-0.41068705689398755</v>
      </c>
      <c r="P27">
        <f>ABS(100*(O27-O26)/O26)</f>
        <v>4.054996399284192E-13</v>
      </c>
      <c r="Q27">
        <f t="shared" si="0"/>
        <v>110.26717642234969</v>
      </c>
      <c r="R27" s="8"/>
      <c r="S27" s="8"/>
      <c r="T27" s="8"/>
      <c r="U27" s="8"/>
      <c r="V27" s="8"/>
      <c r="W27" s="8"/>
      <c r="X27" s="8"/>
    </row>
    <row r="28" spans="18:24" ht="12.75">
      <c r="R28" s="8"/>
      <c r="S28" s="8"/>
      <c r="T28" s="8"/>
      <c r="U28" s="8"/>
      <c r="V28" s="8"/>
      <c r="W28" s="8"/>
      <c r="X28" s="8"/>
    </row>
    <row r="29" spans="18:24" ht="12.75">
      <c r="R29" s="8"/>
      <c r="S29" s="8"/>
      <c r="T29" s="8"/>
      <c r="U29" s="8"/>
      <c r="V29" s="8"/>
      <c r="W29" s="8"/>
      <c r="X29" s="8"/>
    </row>
    <row r="32" spans="3:4" ht="12.75">
      <c r="C32" s="3" t="s">
        <v>22</v>
      </c>
      <c r="D32">
        <v>0.1</v>
      </c>
    </row>
    <row r="34" spans="4:5" ht="12.75">
      <c r="D34" s="4" t="s">
        <v>21</v>
      </c>
      <c r="E34" s="4" t="s">
        <v>23</v>
      </c>
    </row>
    <row r="35" spans="4:5" ht="12.75">
      <c r="D35">
        <v>-1</v>
      </c>
      <c r="E35">
        <f>$C$8*D35^$A$8+$C$9*D35^$A$9+$C$10*D35^$A$10+$C$11*D35^$A$11+$C$12*D35^$A$12+$C$13*D35^$A$13+$C$14*D35^$A$14+$C$15*D35^$A$15+$C$16*D35^$A$16+$C$176*D35^$A$17+$C$18*D35^$A$18</f>
        <v>-1</v>
      </c>
    </row>
    <row r="36" spans="4:5" ht="12.75">
      <c r="D36">
        <f aca="true" t="shared" si="1" ref="D36:D59">D35+$D$32</f>
        <v>-0.9</v>
      </c>
      <c r="E36">
        <f aca="true" t="shared" si="2" ref="E36:E59">$C$8*D36^$A$8+$C$9*D36^$A$9+$C$10*D36^$A$10+$C$11*D36^$A$11+$C$12*D36^$A$12+$C$13*D36^$A$13+$C$14*D36^$A$14+$C$15*D36^$A$15+$C$16*D36^$A$16+$C$176*D36^$A$17+$C$18*D36^$A$18</f>
        <v>-1.1716999999999997</v>
      </c>
    </row>
    <row r="37" spans="4:5" ht="12.75">
      <c r="D37">
        <f t="shared" si="1"/>
        <v>-0.8</v>
      </c>
      <c r="E37">
        <f t="shared" si="2"/>
        <v>-1.1311999999999998</v>
      </c>
    </row>
    <row r="38" spans="4:5" ht="12.75">
      <c r="D38">
        <f t="shared" si="1"/>
        <v>-0.7000000000000001</v>
      </c>
      <c r="E38">
        <f t="shared" si="2"/>
        <v>-0.9397000000000003</v>
      </c>
    </row>
    <row r="39" spans="4:5" ht="12.75">
      <c r="D39">
        <f t="shared" si="1"/>
        <v>-0.6000000000000001</v>
      </c>
      <c r="E39">
        <f t="shared" si="2"/>
        <v>-0.6512000000000002</v>
      </c>
    </row>
    <row r="40" spans="4:5" ht="12.75">
      <c r="D40">
        <f t="shared" si="1"/>
        <v>-0.5000000000000001</v>
      </c>
      <c r="E40">
        <f t="shared" si="2"/>
        <v>-0.3125000000000004</v>
      </c>
    </row>
    <row r="41" spans="4:5" ht="12.75">
      <c r="D41">
        <f t="shared" si="1"/>
        <v>-0.40000000000000013</v>
      </c>
      <c r="E41">
        <f t="shared" si="2"/>
        <v>0.036799999999999514</v>
      </c>
    </row>
    <row r="42" spans="4:5" ht="12.75">
      <c r="D42">
        <f t="shared" si="1"/>
        <v>-0.30000000000000016</v>
      </c>
      <c r="E42">
        <f t="shared" si="2"/>
        <v>0.3642999999999995</v>
      </c>
    </row>
    <row r="43" spans="4:5" ht="12.75">
      <c r="D43">
        <f t="shared" si="1"/>
        <v>-0.20000000000000015</v>
      </c>
      <c r="E43">
        <f t="shared" si="2"/>
        <v>0.6447999999999996</v>
      </c>
    </row>
    <row r="44" spans="4:5" ht="12.75">
      <c r="D44">
        <f t="shared" si="1"/>
        <v>-0.10000000000000014</v>
      </c>
      <c r="E44">
        <f t="shared" si="2"/>
        <v>0.8602999999999997</v>
      </c>
    </row>
    <row r="45" spans="4:5" ht="12.75">
      <c r="D45">
        <f t="shared" si="1"/>
        <v>-1.3877787807814457E-16</v>
      </c>
      <c r="E45">
        <f t="shared" si="2"/>
        <v>0.9999999999999999</v>
      </c>
    </row>
    <row r="46" spans="4:5" ht="12.75">
      <c r="D46">
        <f t="shared" si="1"/>
        <v>0.09999999999999987</v>
      </c>
      <c r="E46">
        <f t="shared" si="2"/>
        <v>1.0603</v>
      </c>
    </row>
    <row r="47" spans="4:5" ht="12.75">
      <c r="D47">
        <f t="shared" si="1"/>
        <v>0.19999999999999987</v>
      </c>
      <c r="E47">
        <f t="shared" si="2"/>
        <v>1.0448</v>
      </c>
    </row>
    <row r="48" spans="4:5" ht="12.75">
      <c r="D48">
        <f t="shared" si="1"/>
        <v>0.2999999999999999</v>
      </c>
      <c r="E48">
        <f t="shared" si="2"/>
        <v>0.9643000000000002</v>
      </c>
    </row>
    <row r="49" spans="4:5" ht="12.75">
      <c r="D49">
        <f t="shared" si="1"/>
        <v>0.3999999999999999</v>
      </c>
      <c r="E49">
        <f t="shared" si="2"/>
        <v>0.8368000000000002</v>
      </c>
    </row>
    <row r="50" spans="4:5" ht="12.75">
      <c r="D50">
        <f t="shared" si="1"/>
        <v>0.4999999999999999</v>
      </c>
      <c r="E50">
        <f t="shared" si="2"/>
        <v>0.6875000000000002</v>
      </c>
    </row>
    <row r="51" spans="4:5" ht="12.75">
      <c r="D51">
        <f t="shared" si="1"/>
        <v>0.5999999999999999</v>
      </c>
      <c r="E51">
        <f t="shared" si="2"/>
        <v>0.5488000000000002</v>
      </c>
    </row>
    <row r="52" spans="4:5" ht="12.75">
      <c r="D52">
        <f t="shared" si="1"/>
        <v>0.6999999999999998</v>
      </c>
      <c r="E52">
        <f t="shared" si="2"/>
        <v>0.46030000000000004</v>
      </c>
    </row>
    <row r="53" spans="4:5" ht="12.75">
      <c r="D53">
        <f t="shared" si="1"/>
        <v>0.7999999999999998</v>
      </c>
      <c r="E53">
        <f t="shared" si="2"/>
        <v>0.4687999999999999</v>
      </c>
    </row>
    <row r="54" spans="4:5" ht="12.75">
      <c r="D54">
        <f t="shared" si="1"/>
        <v>0.8999999999999998</v>
      </c>
      <c r="E54">
        <f t="shared" si="2"/>
        <v>0.6282999999999994</v>
      </c>
    </row>
    <row r="55" spans="4:5" ht="12.75">
      <c r="D55">
        <f t="shared" si="1"/>
        <v>0.9999999999999998</v>
      </c>
      <c r="E55">
        <f t="shared" si="2"/>
        <v>0.9999999999999989</v>
      </c>
    </row>
    <row r="56" spans="4:5" ht="12.75">
      <c r="D56">
        <f t="shared" si="1"/>
        <v>1.0999999999999999</v>
      </c>
      <c r="E56">
        <f t="shared" si="2"/>
        <v>1.6522999999999985</v>
      </c>
    </row>
    <row r="57" spans="4:5" ht="12.75">
      <c r="D57">
        <f t="shared" si="1"/>
        <v>1.2</v>
      </c>
      <c r="E57">
        <f t="shared" si="2"/>
        <v>2.6608</v>
      </c>
    </row>
    <row r="58" spans="4:5" ht="12.75">
      <c r="D58">
        <f t="shared" si="1"/>
        <v>1.3</v>
      </c>
      <c r="E58">
        <f t="shared" si="2"/>
        <v>4.1083</v>
      </c>
    </row>
    <row r="59" spans="4:5" ht="12.75">
      <c r="D59">
        <f t="shared" si="1"/>
        <v>1.4000000000000001</v>
      </c>
      <c r="E59">
        <f t="shared" si="2"/>
        <v>6.084800000000003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47620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2006-06-07T01:41:33Z</dcterms:created>
  <dcterms:modified xsi:type="dcterms:W3CDTF">2006-06-16T00:07:13Z</dcterms:modified>
  <cp:category/>
  <cp:version/>
  <cp:contentType/>
  <cp:contentStatus/>
</cp:coreProperties>
</file>