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ga0791\Documents\TEACHING\DESIGN-1\13\"/>
    </mc:Choice>
  </mc:AlternateContent>
  <bookViews>
    <workbookView xWindow="0" yWindow="0" windowWidth="20490" windowHeight="7155" activeTab="1"/>
  </bookViews>
  <sheets>
    <sheet name="a" sheetId="1" r:id="rId1"/>
    <sheet name="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H3" i="1"/>
  <c r="H4" i="1"/>
  <c r="H5" i="1"/>
  <c r="H6" i="1"/>
  <c r="I6" i="1" s="1"/>
  <c r="H7" i="1"/>
  <c r="H8" i="1"/>
  <c r="H9" i="1"/>
  <c r="H2" i="1"/>
  <c r="K3" i="1" s="1"/>
  <c r="K4" i="1" s="1"/>
  <c r="K5" i="1" s="1"/>
  <c r="K6" i="1" s="1"/>
  <c r="E7" i="2"/>
  <c r="E6" i="2"/>
  <c r="E5" i="2"/>
  <c r="E4" i="2"/>
  <c r="E3" i="2"/>
  <c r="E2" i="2"/>
  <c r="I9" i="1"/>
  <c r="I8" i="1"/>
  <c r="I7" i="1"/>
  <c r="E7" i="1"/>
  <c r="E6" i="1"/>
  <c r="I5" i="1"/>
  <c r="E5" i="1"/>
  <c r="I4" i="1"/>
  <c r="E4" i="1"/>
  <c r="E3" i="1"/>
  <c r="E2" i="1"/>
  <c r="K7" i="1" l="1"/>
  <c r="K8" i="1" s="1"/>
  <c r="K9" i="1" s="1"/>
  <c r="J3" i="1"/>
  <c r="J4" i="1" s="1"/>
  <c r="J5" i="1" s="1"/>
  <c r="J6" i="1" s="1"/>
  <c r="J7" i="1" s="1"/>
  <c r="J8" i="1" s="1"/>
  <c r="J9" i="1" s="1"/>
  <c r="K10" i="1"/>
</calcChain>
</file>

<file path=xl/sharedStrings.xml><?xml version="1.0" encoding="utf-8"?>
<sst xmlns="http://schemas.openxmlformats.org/spreadsheetml/2006/main" count="46" uniqueCount="28">
  <si>
    <t>Stream ID</t>
  </si>
  <si>
    <t>Req. Action</t>
  </si>
  <si>
    <t>Source Temp.</t>
  </si>
  <si>
    <t>Target Temp</t>
  </si>
  <si>
    <t>Delta Enthalpy</t>
  </si>
  <si>
    <t>Thermal Capacity</t>
  </si>
  <si>
    <t>T Interval</t>
  </si>
  <si>
    <t>H interval</t>
  </si>
  <si>
    <t>MW</t>
  </si>
  <si>
    <t>Req. Cooling</t>
  </si>
  <si>
    <t>Cascade</t>
  </si>
  <si>
    <t>Min Heat Utility</t>
  </si>
  <si>
    <t>Req. Heating</t>
  </si>
  <si>
    <t>Pinch= 70 F</t>
  </si>
  <si>
    <t>Adjusted Temp</t>
  </si>
  <si>
    <t>Min Cool Utility</t>
  </si>
  <si>
    <t>DTmin</t>
  </si>
  <si>
    <t>Pinch Temp</t>
  </si>
  <si>
    <t>Min. Cooling (kW)</t>
  </si>
  <si>
    <t>Min. Heating (kW)</t>
  </si>
  <si>
    <t>Combined Composite Curve</t>
  </si>
  <si>
    <t>Cold Composite Curve</t>
  </si>
  <si>
    <t xml:space="preserve">Temp </t>
  </si>
  <si>
    <t>Enthalpy</t>
  </si>
  <si>
    <t>Grand Composite Curve</t>
  </si>
  <si>
    <t>Temp</t>
  </si>
  <si>
    <t>Hot Composite Curve</t>
  </si>
  <si>
    <t>FCp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</si>
</sst>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0" borderId="2" xfId="0" applyFont="1" applyBorder="1"/>
    <xf numFmtId="0" fontId="0" fillId="0" borderId="3" xfId="0" applyBorder="1"/>
    <xf numFmtId="0" fontId="0" fillId="0" borderId="2" xfId="0" applyBorder="1"/>
    <xf numFmtId="0" fontId="0" fillId="0" borderId="0" xfId="0" applyAlignment="1">
      <alignment horizontal="left"/>
    </xf>
    <xf numFmtId="0" fontId="2" fillId="0" borderId="0" xfId="0" applyFont="1"/>
    <xf numFmtId="0" fontId="1" fillId="0" borderId="5" xfId="0" applyFont="1" applyBorder="1" applyAlignment="1">
      <alignment horizontal="center"/>
    </xf>
    <xf numFmtId="0" fontId="0" fillId="0" borderId="6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" xfId="0" applyFill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Cold Composite Curve</c:v>
          </c:tx>
          <c:marker>
            <c:symbol val="none"/>
          </c:marker>
          <c:xVal>
            <c:numLit>
              <c:formatCode>General</c:formatCode>
              <c:ptCount val="6"/>
              <c:pt idx="0">
                <c:v>37</c:v>
              </c:pt>
              <c:pt idx="1">
                <c:v>199</c:v>
              </c:pt>
              <c:pt idx="2">
                <c:v>417.4</c:v>
              </c:pt>
              <c:pt idx="3">
                <c:v>429.4</c:v>
              </c:pt>
              <c:pt idx="4">
                <c:v>429.4</c:v>
              </c:pt>
              <c:pt idx="5">
                <c:v>443.4</c:v>
              </c:pt>
            </c:numLit>
          </c:xVal>
          <c:yVal>
            <c:numLit>
              <c:formatCode>General</c:formatCode>
              <c:ptCount val="6"/>
              <c:pt idx="0">
                <c:v>20</c:v>
              </c:pt>
              <c:pt idx="1">
                <c:v>80</c:v>
              </c:pt>
              <c:pt idx="2">
                <c:v>132</c:v>
              </c:pt>
              <c:pt idx="3">
                <c:v>140</c:v>
              </c:pt>
              <c:pt idx="4">
                <c:v>160</c:v>
              </c:pt>
              <c:pt idx="5">
                <c:v>195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4575248"/>
        <c:axId val="-1084574160"/>
      </c:scatterChart>
      <c:valAx>
        <c:axId val="-1084575248"/>
        <c:scaling>
          <c:orientation val="minMax"/>
          <c:max val="460"/>
          <c:min val="3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l-GR" sz="1000" b="1" i="0" baseline="0"/>
                  <a:t>Δ</a:t>
                </a:r>
                <a:r>
                  <a:rPr lang="en-US" sz="1000" b="1" i="0" baseline="0"/>
                  <a:t> Enthalpy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1084574160"/>
        <c:crosses val="autoZero"/>
        <c:crossBetween val="midCat"/>
      </c:valAx>
      <c:valAx>
        <c:axId val="-1084574160"/>
        <c:scaling>
          <c:orientation val="minMax"/>
          <c:max val="210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/>
                  <a:t>Temp. (˚C)</a:t>
                </a:r>
                <a:endParaRPr lang="en-US" sz="1000"/>
              </a:p>
            </c:rich>
          </c:tx>
          <c:layout>
            <c:manualLayout>
              <c:xMode val="edge"/>
              <c:yMode val="edge"/>
              <c:x val="2.5000000000000001E-2"/>
              <c:y val="0.38912219305920093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crossAx val="-1084575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Hot Composite Curve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0</c:v>
              </c:pt>
              <c:pt idx="1">
                <c:v>67.5</c:v>
              </c:pt>
              <c:pt idx="2">
                <c:v>105</c:v>
              </c:pt>
              <c:pt idx="3">
                <c:v>145</c:v>
              </c:pt>
              <c:pt idx="4">
                <c:v>295</c:v>
              </c:pt>
            </c:numLit>
          </c:xVal>
          <c:yVal>
            <c:numLit>
              <c:formatCode>General</c:formatCode>
              <c:ptCount val="5"/>
              <c:pt idx="0">
                <c:v>25</c:v>
              </c:pt>
              <c:pt idx="1">
                <c:v>40</c:v>
              </c:pt>
              <c:pt idx="2">
                <c:v>55</c:v>
              </c:pt>
              <c:pt idx="3">
                <c:v>65</c:v>
              </c:pt>
              <c:pt idx="4">
                <c:v>165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82048032"/>
        <c:axId val="-1182047488"/>
      </c:scatterChart>
      <c:valAx>
        <c:axId val="-11820480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>
                    <a:latin typeface="Calibri"/>
                  </a:rPr>
                  <a:t>Δ</a:t>
                </a:r>
                <a:r>
                  <a:rPr lang="en-US">
                    <a:latin typeface="Calibri"/>
                  </a:rPr>
                  <a:t> Enthalpy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1182047488"/>
        <c:crosses val="autoZero"/>
        <c:crossBetween val="midCat"/>
      </c:valAx>
      <c:valAx>
        <c:axId val="-1182047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Temp. (˚C)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1182048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Combined Composite Curve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832174103237095"/>
          <c:y val="0.19480351414406533"/>
          <c:w val="0.80000459317585304"/>
          <c:h val="0.59104512977544477"/>
        </c:manualLayout>
      </c:layout>
      <c:scatterChart>
        <c:scatterStyle val="lineMarker"/>
        <c:varyColors val="0"/>
        <c:ser>
          <c:idx val="0"/>
          <c:order val="0"/>
          <c:tx>
            <c:v>Cold Composite Curve</c:v>
          </c:tx>
          <c:marker>
            <c:symbol val="none"/>
          </c:marker>
          <c:xVal>
            <c:numLit>
              <c:formatCode>General</c:formatCode>
              <c:ptCount val="6"/>
              <c:pt idx="0">
                <c:v>37</c:v>
              </c:pt>
              <c:pt idx="1">
                <c:v>199</c:v>
              </c:pt>
              <c:pt idx="2">
                <c:v>417.4</c:v>
              </c:pt>
              <c:pt idx="3">
                <c:v>429.4</c:v>
              </c:pt>
              <c:pt idx="4">
                <c:v>429.4</c:v>
              </c:pt>
              <c:pt idx="5">
                <c:v>443.4</c:v>
              </c:pt>
            </c:numLit>
          </c:xVal>
          <c:yVal>
            <c:numLit>
              <c:formatCode>General</c:formatCode>
              <c:ptCount val="6"/>
              <c:pt idx="0">
                <c:v>20</c:v>
              </c:pt>
              <c:pt idx="1">
                <c:v>80</c:v>
              </c:pt>
              <c:pt idx="2">
                <c:v>132</c:v>
              </c:pt>
              <c:pt idx="3">
                <c:v>140</c:v>
              </c:pt>
              <c:pt idx="4">
                <c:v>160</c:v>
              </c:pt>
              <c:pt idx="5">
                <c:v>195</c:v>
              </c:pt>
            </c:numLit>
          </c:yVal>
          <c:smooth val="0"/>
        </c:ser>
        <c:ser>
          <c:idx val="1"/>
          <c:order val="1"/>
          <c:tx>
            <c:v>Hot Composite Curve</c:v>
          </c:tx>
          <c:marker>
            <c:symbol val="none"/>
          </c:marker>
          <c:xVal>
            <c:numLit>
              <c:formatCode>General</c:formatCode>
              <c:ptCount val="5"/>
              <c:pt idx="0">
                <c:v>0</c:v>
              </c:pt>
              <c:pt idx="1">
                <c:v>67.5</c:v>
              </c:pt>
              <c:pt idx="2">
                <c:v>105</c:v>
              </c:pt>
              <c:pt idx="3">
                <c:v>145</c:v>
              </c:pt>
              <c:pt idx="4">
                <c:v>295</c:v>
              </c:pt>
            </c:numLit>
          </c:xVal>
          <c:yVal>
            <c:numLit>
              <c:formatCode>General</c:formatCode>
              <c:ptCount val="5"/>
              <c:pt idx="0">
                <c:v>25</c:v>
              </c:pt>
              <c:pt idx="1">
                <c:v>40</c:v>
              </c:pt>
              <c:pt idx="2">
                <c:v>55</c:v>
              </c:pt>
              <c:pt idx="3">
                <c:v>65</c:v>
              </c:pt>
              <c:pt idx="4">
                <c:v>165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5682928"/>
        <c:axId val="-1315687824"/>
      </c:scatterChart>
      <c:valAx>
        <c:axId val="-13156829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l-GR" sz="1000" b="1" i="0" baseline="0"/>
                  <a:t>Δ</a:t>
                </a:r>
                <a:r>
                  <a:rPr lang="en-US" sz="1000" b="1" i="0" baseline="0"/>
                  <a:t> Enthalpy</a:t>
                </a:r>
              </a:p>
            </c:rich>
          </c:tx>
          <c:layout>
            <c:manualLayout>
              <c:xMode val="edge"/>
              <c:yMode val="edge"/>
              <c:x val="0.48592825896762903"/>
              <c:y val="0.87868037328667248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crossAx val="-1315687824"/>
        <c:crosses val="autoZero"/>
        <c:crossBetween val="midCat"/>
      </c:valAx>
      <c:valAx>
        <c:axId val="-1315687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Temp. (˚C)</a:t>
                </a:r>
                <a:endParaRPr lang="en-US" sz="1000"/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3.0555555555555555E-2"/>
              <c:y val="0.37640237678623506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crossAx val="-1315682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Grand Composite Curve</c:v>
          </c:tx>
          <c:marker>
            <c:symbol val="none"/>
          </c:marker>
          <c:xVal>
            <c:numLit>
              <c:formatCode>General</c:formatCode>
              <c:ptCount val="9"/>
              <c:pt idx="0">
                <c:v>37</c:v>
              </c:pt>
              <c:pt idx="1">
                <c:v>10</c:v>
              </c:pt>
              <c:pt idx="2">
                <c:v>13</c:v>
              </c:pt>
              <c:pt idx="3">
                <c:v>0</c:v>
              </c:pt>
              <c:pt idx="4">
                <c:v>24</c:v>
              </c:pt>
              <c:pt idx="5">
                <c:v>164.4</c:v>
              </c:pt>
              <c:pt idx="6">
                <c:v>164.4</c:v>
              </c:pt>
              <c:pt idx="7">
                <c:v>134.4</c:v>
              </c:pt>
              <c:pt idx="8">
                <c:v>148.4</c:v>
              </c:pt>
            </c:numLit>
          </c:xVal>
          <c:yVal>
            <c:numLit>
              <c:formatCode>General</c:formatCode>
              <c:ptCount val="9"/>
              <c:pt idx="0">
                <c:v>25</c:v>
              </c:pt>
              <c:pt idx="1">
                <c:v>40</c:v>
              </c:pt>
              <c:pt idx="2">
                <c:v>55</c:v>
              </c:pt>
              <c:pt idx="3">
                <c:v>70</c:v>
              </c:pt>
              <c:pt idx="4">
                <c:v>81</c:v>
              </c:pt>
              <c:pt idx="5">
                <c:v>137</c:v>
              </c:pt>
              <c:pt idx="6">
                <c:v>145</c:v>
              </c:pt>
              <c:pt idx="7">
                <c:v>165</c:v>
              </c:pt>
              <c:pt idx="8">
                <c:v>200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5028160"/>
        <c:axId val="-1075030336"/>
      </c:scatterChart>
      <c:valAx>
        <c:axId val="-10750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 sz="1000" b="1" i="0" baseline="0"/>
                  <a:t>Δ</a:t>
                </a:r>
                <a:r>
                  <a:rPr lang="en-US" sz="1000" b="1" i="0" baseline="0"/>
                  <a:t> Enthalpy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1075030336"/>
        <c:crosses val="autoZero"/>
        <c:crossBetween val="midCat"/>
      </c:valAx>
      <c:valAx>
        <c:axId val="-1075030336"/>
        <c:scaling>
          <c:orientation val="minMax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Temp. (˚C)</a:t>
                </a:r>
                <a:endParaRPr lang="en-US" sz="1000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1075028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164341</xdr:colOff>
      <xdr:row>9</xdr:row>
      <xdr:rowOff>173832</xdr:rowOff>
    </xdr:from>
    <xdr:to>
      <xdr:col>2</xdr:col>
      <xdr:colOff>169070</xdr:colOff>
      <xdr:row>15</xdr:row>
      <xdr:rowOff>0</xdr:rowOff>
    </xdr:to>
    <xdr:cxnSp macro="">
      <xdr:nvCxnSpPr>
        <xdr:cNvPr id="2" name="Straight Arrow Connector 1"/>
        <xdr:cNvCxnSpPr/>
      </xdr:nvCxnSpPr>
      <xdr:spPr>
        <a:xfrm flipH="1">
          <a:off x="1859791" y="1888332"/>
          <a:ext cx="4729" cy="969168"/>
        </a:xfrm>
        <a:prstGeom prst="straightConnector1">
          <a:avLst/>
        </a:prstGeom>
        <a:ln>
          <a:solidFill>
            <a:schemeClr val="accent2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556947</xdr:colOff>
      <xdr:row>16</xdr:row>
      <xdr:rowOff>0</xdr:rowOff>
    </xdr:from>
    <xdr:to>
      <xdr:col>2</xdr:col>
      <xdr:colOff>556947</xdr:colOff>
      <xdr:row>17</xdr:row>
      <xdr:rowOff>23813</xdr:rowOff>
    </xdr:to>
    <xdr:cxnSp macro="">
      <xdr:nvCxnSpPr>
        <xdr:cNvPr id="3" name="Straight Arrow Connector 2"/>
        <xdr:cNvCxnSpPr/>
      </xdr:nvCxnSpPr>
      <xdr:spPr>
        <a:xfrm>
          <a:off x="2252397" y="3048000"/>
          <a:ext cx="0" cy="214313"/>
        </a:xfrm>
        <a:prstGeom prst="straightConnector1">
          <a:avLst/>
        </a:prstGeom>
        <a:ln>
          <a:solidFill>
            <a:schemeClr val="accent2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529165</xdr:colOff>
      <xdr:row>11</xdr:row>
      <xdr:rowOff>166688</xdr:rowOff>
    </xdr:from>
    <xdr:to>
      <xdr:col>4</xdr:col>
      <xdr:colOff>529165</xdr:colOff>
      <xdr:row>16</xdr:row>
      <xdr:rowOff>187855</xdr:rowOff>
    </xdr:to>
    <xdr:cxnSp macro="">
      <xdr:nvCxnSpPr>
        <xdr:cNvPr id="4" name="Straight Arrow Connector 3"/>
        <xdr:cNvCxnSpPr/>
      </xdr:nvCxnSpPr>
      <xdr:spPr>
        <a:xfrm flipV="1">
          <a:off x="3901015" y="2262188"/>
          <a:ext cx="0" cy="9736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531813</xdr:colOff>
      <xdr:row>11</xdr:row>
      <xdr:rowOff>1</xdr:rowOff>
    </xdr:from>
    <xdr:to>
      <xdr:col>3</xdr:col>
      <xdr:colOff>531813</xdr:colOff>
      <xdr:row>13</xdr:row>
      <xdr:rowOff>11906</xdr:rowOff>
    </xdr:to>
    <xdr:cxnSp macro="">
      <xdr:nvCxnSpPr>
        <xdr:cNvPr id="5" name="Straight Arrow Connector 4"/>
        <xdr:cNvCxnSpPr/>
      </xdr:nvCxnSpPr>
      <xdr:spPr>
        <a:xfrm flipV="1">
          <a:off x="3103563" y="2095501"/>
          <a:ext cx="0" cy="39290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93926</xdr:colOff>
      <xdr:row>8</xdr:row>
      <xdr:rowOff>178594</xdr:rowOff>
    </xdr:from>
    <xdr:to>
      <xdr:col>4</xdr:col>
      <xdr:colOff>93926</xdr:colOff>
      <xdr:row>9</xdr:row>
      <xdr:rowOff>178594</xdr:rowOff>
    </xdr:to>
    <xdr:cxnSp macro="">
      <xdr:nvCxnSpPr>
        <xdr:cNvPr id="6" name="Straight Arrow Connector 5"/>
        <xdr:cNvCxnSpPr/>
      </xdr:nvCxnSpPr>
      <xdr:spPr>
        <a:xfrm flipV="1">
          <a:off x="3465776" y="1702594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214313</xdr:colOff>
      <xdr:row>14</xdr:row>
      <xdr:rowOff>9261</xdr:rowOff>
    </xdr:from>
    <xdr:to>
      <xdr:col>3</xdr:col>
      <xdr:colOff>214313</xdr:colOff>
      <xdr:row>17</xdr:row>
      <xdr:rowOff>11906</xdr:rowOff>
    </xdr:to>
    <xdr:cxnSp macro="">
      <xdr:nvCxnSpPr>
        <xdr:cNvPr id="7" name="Straight Arrow Connector 6"/>
        <xdr:cNvCxnSpPr/>
      </xdr:nvCxnSpPr>
      <xdr:spPr>
        <a:xfrm>
          <a:off x="2786063" y="2676261"/>
          <a:ext cx="0" cy="574145"/>
        </a:xfrm>
        <a:prstGeom prst="straightConnector1">
          <a:avLst/>
        </a:prstGeom>
        <a:ln>
          <a:solidFill>
            <a:schemeClr val="accent2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271197</xdr:colOff>
      <xdr:row>9</xdr:row>
      <xdr:rowOff>121708</xdr:rowOff>
    </xdr:from>
    <xdr:to>
      <xdr:col>2</xdr:col>
      <xdr:colOff>576791</xdr:colOff>
      <xdr:row>11</xdr:row>
      <xdr:rowOff>5292</xdr:rowOff>
    </xdr:to>
    <xdr:sp macro="" textlink="">
      <xdr:nvSpPr>
        <xdr:cNvPr id="8" name="TextBox 7"/>
        <xdr:cNvSpPr txBox="1"/>
      </xdr:nvSpPr>
      <xdr:spPr>
        <a:xfrm>
          <a:off x="1966647" y="1836208"/>
          <a:ext cx="305594" cy="2645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1</a:t>
          </a:r>
        </a:p>
      </xdr:txBody>
    </xdr:sp>
    <xdr:clientData/>
  </xdr:twoCellAnchor>
  <xdr:twoCellAnchor>
    <xdr:from>
      <xdr:col>2</xdr:col>
      <xdr:colOff>261937</xdr:colOff>
      <xdr:row>15</xdr:row>
      <xdr:rowOff>113770</xdr:rowOff>
    </xdr:from>
    <xdr:to>
      <xdr:col>2</xdr:col>
      <xdr:colOff>494771</xdr:colOff>
      <xdr:row>17</xdr:row>
      <xdr:rowOff>18520</xdr:rowOff>
    </xdr:to>
    <xdr:sp macro="" textlink="">
      <xdr:nvSpPr>
        <xdr:cNvPr id="9" name="TextBox 8"/>
        <xdr:cNvSpPr txBox="1"/>
      </xdr:nvSpPr>
      <xdr:spPr>
        <a:xfrm>
          <a:off x="1957387" y="2971270"/>
          <a:ext cx="232834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2</a:t>
          </a:r>
        </a:p>
      </xdr:txBody>
    </xdr:sp>
    <xdr:clientData/>
  </xdr:twoCellAnchor>
  <xdr:twoCellAnchor>
    <xdr:from>
      <xdr:col>3</xdr:col>
      <xdr:colOff>272522</xdr:colOff>
      <xdr:row>14</xdr:row>
      <xdr:rowOff>63500</xdr:rowOff>
    </xdr:from>
    <xdr:to>
      <xdr:col>3</xdr:col>
      <xdr:colOff>526522</xdr:colOff>
      <xdr:row>15</xdr:row>
      <xdr:rowOff>95250</xdr:rowOff>
    </xdr:to>
    <xdr:sp macro="" textlink="">
      <xdr:nvSpPr>
        <xdr:cNvPr id="10" name="TextBox 9"/>
        <xdr:cNvSpPr txBox="1"/>
      </xdr:nvSpPr>
      <xdr:spPr>
        <a:xfrm>
          <a:off x="2844272" y="2730500"/>
          <a:ext cx="254000" cy="22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6</a:t>
          </a:r>
        </a:p>
      </xdr:txBody>
    </xdr:sp>
    <xdr:clientData/>
  </xdr:twoCellAnchor>
  <xdr:twoCellAnchor>
    <xdr:from>
      <xdr:col>3</xdr:col>
      <xdr:colOff>283104</xdr:colOff>
      <xdr:row>9</xdr:row>
      <xdr:rowOff>154781</xdr:rowOff>
    </xdr:from>
    <xdr:to>
      <xdr:col>3</xdr:col>
      <xdr:colOff>505354</xdr:colOff>
      <xdr:row>10</xdr:row>
      <xdr:rowOff>175948</xdr:rowOff>
    </xdr:to>
    <xdr:sp macro="" textlink="">
      <xdr:nvSpPr>
        <xdr:cNvPr id="11" name="TextBox 10"/>
        <xdr:cNvSpPr txBox="1"/>
      </xdr:nvSpPr>
      <xdr:spPr>
        <a:xfrm>
          <a:off x="2854854" y="1869281"/>
          <a:ext cx="222250" cy="2116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4</a:t>
          </a:r>
        </a:p>
      </xdr:txBody>
    </xdr:sp>
    <xdr:clientData/>
  </xdr:twoCellAnchor>
  <xdr:twoCellAnchor>
    <xdr:from>
      <xdr:col>4</xdr:col>
      <xdr:colOff>178594</xdr:colOff>
      <xdr:row>8</xdr:row>
      <xdr:rowOff>186532</xdr:rowOff>
    </xdr:from>
    <xdr:to>
      <xdr:col>4</xdr:col>
      <xdr:colOff>474928</xdr:colOff>
      <xdr:row>10</xdr:row>
      <xdr:rowOff>59532</xdr:rowOff>
    </xdr:to>
    <xdr:sp macro="" textlink="">
      <xdr:nvSpPr>
        <xdr:cNvPr id="12" name="TextBox 11"/>
        <xdr:cNvSpPr txBox="1"/>
      </xdr:nvSpPr>
      <xdr:spPr>
        <a:xfrm>
          <a:off x="3550444" y="1710532"/>
          <a:ext cx="296334" cy="25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5</a:t>
          </a:r>
        </a:p>
      </xdr:txBody>
    </xdr:sp>
    <xdr:clientData/>
  </xdr:twoCellAnchor>
  <xdr:twoCellAnchor>
    <xdr:from>
      <xdr:col>4</xdr:col>
      <xdr:colOff>203728</xdr:colOff>
      <xdr:row>12</xdr:row>
      <xdr:rowOff>93927</xdr:rowOff>
    </xdr:from>
    <xdr:to>
      <xdr:col>4</xdr:col>
      <xdr:colOff>404811</xdr:colOff>
      <xdr:row>13</xdr:row>
      <xdr:rowOff>146844</xdr:rowOff>
    </xdr:to>
    <xdr:sp macro="" textlink="">
      <xdr:nvSpPr>
        <xdr:cNvPr id="13" name="TextBox 12"/>
        <xdr:cNvSpPr txBox="1"/>
      </xdr:nvSpPr>
      <xdr:spPr>
        <a:xfrm>
          <a:off x="3575578" y="2379927"/>
          <a:ext cx="201083" cy="243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0</xdr:rowOff>
    </xdr:from>
    <xdr:to>
      <xdr:col>9</xdr:col>
      <xdr:colOff>66675</xdr:colOff>
      <xdr:row>23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26</xdr:row>
      <xdr:rowOff>0</xdr:rowOff>
    </xdr:from>
    <xdr:to>
      <xdr:col>9</xdr:col>
      <xdr:colOff>66675</xdr:colOff>
      <xdr:row>40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16</xdr:col>
      <xdr:colOff>352425</xdr:colOff>
      <xdr:row>20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24</xdr:row>
      <xdr:rowOff>0</xdr:rowOff>
    </xdr:from>
    <xdr:to>
      <xdr:col>19</xdr:col>
      <xdr:colOff>304800</xdr:colOff>
      <xdr:row>38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K10" sqref="K10"/>
    </sheetView>
  </sheetViews>
  <sheetFormatPr defaultRowHeight="15" x14ac:dyDescent="0.25"/>
  <cols>
    <col min="1" max="1" width="9.5703125" bestFit="1" customWidth="1"/>
    <col min="2" max="2" width="15.85546875" bestFit="1" customWidth="1"/>
    <col min="3" max="3" width="13.140625" bestFit="1" customWidth="1"/>
    <col min="4" max="4" width="12" bestFit="1" customWidth="1"/>
    <col min="5" max="5" width="14.42578125" bestFit="1" customWidth="1"/>
    <col min="6" max="6" width="16.28515625" bestFit="1" customWidth="1"/>
    <col min="8" max="8" width="9.5703125" bestFit="1" customWidth="1"/>
    <col min="9" max="9" width="10" bestFit="1" customWidth="1"/>
    <col min="10" max="10" width="8.42578125" bestFit="1" customWidth="1"/>
    <col min="12" max="12" width="16.42578125" bestFit="1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27</v>
      </c>
      <c r="H1" s="3" t="s">
        <v>6</v>
      </c>
      <c r="I1" s="3" t="s">
        <v>7</v>
      </c>
      <c r="K1" s="3" t="s">
        <v>8</v>
      </c>
    </row>
    <row r="2" spans="1:12" x14ac:dyDescent="0.25">
      <c r="A2" s="4">
        <v>1</v>
      </c>
      <c r="B2" s="4" t="s">
        <v>9</v>
      </c>
      <c r="C2" s="4">
        <v>170</v>
      </c>
      <c r="D2" s="4">
        <v>60</v>
      </c>
      <c r="E2" s="4">
        <f>-ABS(D2-C2)*F2</f>
        <v>-165</v>
      </c>
      <c r="F2" s="4">
        <v>1.5</v>
      </c>
      <c r="H2" s="4">
        <f>B10-B11</f>
        <v>35</v>
      </c>
      <c r="I2" s="4">
        <f>H2*F6*-1</f>
        <v>-14</v>
      </c>
      <c r="J2" s="6" t="s">
        <v>10</v>
      </c>
      <c r="K2" s="13">
        <v>148.4</v>
      </c>
      <c r="L2" s="7" t="s">
        <v>11</v>
      </c>
    </row>
    <row r="3" spans="1:12" x14ac:dyDescent="0.25">
      <c r="A3" s="4">
        <v>2</v>
      </c>
      <c r="B3" s="4" t="s">
        <v>9</v>
      </c>
      <c r="C3" s="4">
        <v>45</v>
      </c>
      <c r="D3" s="4">
        <v>30</v>
      </c>
      <c r="E3" s="4">
        <f>-ABS(D3-C3)*F3</f>
        <v>-30</v>
      </c>
      <c r="F3" s="4">
        <v>2</v>
      </c>
      <c r="H3" s="4">
        <f t="shared" ref="H3:H9" si="0">B11-B12</f>
        <v>20</v>
      </c>
      <c r="I3" s="4">
        <f>H3*F2</f>
        <v>30</v>
      </c>
      <c r="J3" s="8">
        <f>I3+I2</f>
        <v>16</v>
      </c>
      <c r="K3" s="4">
        <f>K2+I2</f>
        <v>134.4</v>
      </c>
    </row>
    <row r="4" spans="1:12" x14ac:dyDescent="0.25">
      <c r="A4" s="4">
        <v>3</v>
      </c>
      <c r="B4" s="4" t="s">
        <v>12</v>
      </c>
      <c r="C4" s="4">
        <v>20</v>
      </c>
      <c r="D4" s="4">
        <v>132</v>
      </c>
      <c r="E4" s="4">
        <f t="shared" ref="E4:E6" si="1">ABS(D4-C4)*F4</f>
        <v>302.40000000000003</v>
      </c>
      <c r="F4" s="4">
        <v>2.7</v>
      </c>
      <c r="H4" s="4">
        <f t="shared" si="0"/>
        <v>8</v>
      </c>
      <c r="I4" s="4">
        <f>H4*(F5-F2)</f>
        <v>0</v>
      </c>
      <c r="J4" s="8">
        <f>I4+J3</f>
        <v>16</v>
      </c>
      <c r="K4" s="4">
        <f t="shared" ref="K4:K9" si="2">K3+I3</f>
        <v>164.4</v>
      </c>
    </row>
    <row r="5" spans="1:12" x14ac:dyDescent="0.25">
      <c r="A5" s="4">
        <v>4</v>
      </c>
      <c r="B5" s="4" t="s">
        <v>12</v>
      </c>
      <c r="C5" s="4">
        <v>80</v>
      </c>
      <c r="D5" s="4">
        <v>140</v>
      </c>
      <c r="E5" s="4">
        <f t="shared" si="1"/>
        <v>90</v>
      </c>
      <c r="F5" s="4">
        <v>1.5</v>
      </c>
      <c r="H5" s="4">
        <f t="shared" si="0"/>
        <v>52</v>
      </c>
      <c r="I5" s="4">
        <f>H5*(F4+F5-F2)*-1</f>
        <v>-140.4</v>
      </c>
      <c r="J5" s="8">
        <f>I5+J4</f>
        <v>-124.4</v>
      </c>
      <c r="K5" s="4">
        <f t="shared" si="2"/>
        <v>164.4</v>
      </c>
    </row>
    <row r="6" spans="1:12" x14ac:dyDescent="0.25">
      <c r="A6" s="4">
        <v>5</v>
      </c>
      <c r="B6" s="4" t="s">
        <v>12</v>
      </c>
      <c r="C6" s="4">
        <v>160</v>
      </c>
      <c r="D6" s="4">
        <v>195</v>
      </c>
      <c r="E6" s="4">
        <f t="shared" si="1"/>
        <v>14</v>
      </c>
      <c r="F6" s="4">
        <v>0.4</v>
      </c>
      <c r="H6" s="4">
        <f t="shared" si="0"/>
        <v>20</v>
      </c>
      <c r="I6" s="4">
        <f>H6*(F4-F5)*-1</f>
        <v>-24.000000000000004</v>
      </c>
      <c r="J6" s="15">
        <f t="shared" ref="J6:J9" si="3">I6+J5</f>
        <v>-148.4</v>
      </c>
      <c r="K6" s="4">
        <f t="shared" si="2"/>
        <v>24</v>
      </c>
    </row>
    <row r="7" spans="1:12" x14ac:dyDescent="0.25">
      <c r="A7" s="4">
        <v>6</v>
      </c>
      <c r="B7" s="4" t="s">
        <v>9</v>
      </c>
      <c r="C7" s="4">
        <v>70</v>
      </c>
      <c r="D7" s="4">
        <v>30</v>
      </c>
      <c r="E7" s="4">
        <f>-ABS(D7-C7)*F7</f>
        <v>-100</v>
      </c>
      <c r="F7" s="4">
        <v>2.5</v>
      </c>
      <c r="H7" s="4">
        <f t="shared" si="0"/>
        <v>10</v>
      </c>
      <c r="I7" s="4">
        <f>-1*H7*(F4-F5-F7)</f>
        <v>12.999999999999998</v>
      </c>
      <c r="J7" s="8">
        <f t="shared" si="3"/>
        <v>-135.4</v>
      </c>
      <c r="K7" s="13">
        <f t="shared" si="2"/>
        <v>0</v>
      </c>
      <c r="L7" s="14" t="s">
        <v>13</v>
      </c>
    </row>
    <row r="8" spans="1:12" x14ac:dyDescent="0.25">
      <c r="H8" s="4">
        <f t="shared" si="0"/>
        <v>15</v>
      </c>
      <c r="I8" s="4">
        <f>-1*H8*(F4-F7)</f>
        <v>-3.0000000000000027</v>
      </c>
      <c r="J8" s="8">
        <f t="shared" si="3"/>
        <v>-138.4</v>
      </c>
      <c r="K8" s="4">
        <f t="shared" si="2"/>
        <v>12.999999999999998</v>
      </c>
    </row>
    <row r="9" spans="1:12" x14ac:dyDescent="0.25">
      <c r="B9" s="4" t="s">
        <v>14</v>
      </c>
      <c r="H9" s="4">
        <f t="shared" si="0"/>
        <v>15</v>
      </c>
      <c r="I9" s="4">
        <f>-1*H9*(F4-F3-F7)</f>
        <v>26.999999999999996</v>
      </c>
      <c r="J9" s="8">
        <f t="shared" si="3"/>
        <v>-111.4</v>
      </c>
      <c r="K9" s="4">
        <f t="shared" si="2"/>
        <v>9.9999999999999964</v>
      </c>
    </row>
    <row r="10" spans="1:12" x14ac:dyDescent="0.25">
      <c r="B10" s="9">
        <v>200</v>
      </c>
      <c r="H10" s="12"/>
      <c r="K10" s="13">
        <f>I9+K9</f>
        <v>36.999999999999993</v>
      </c>
      <c r="L10" s="7" t="s">
        <v>15</v>
      </c>
    </row>
    <row r="11" spans="1:12" x14ac:dyDescent="0.25">
      <c r="B11" s="9">
        <v>165</v>
      </c>
    </row>
    <row r="12" spans="1:12" x14ac:dyDescent="0.25">
      <c r="B12" s="9">
        <v>145</v>
      </c>
    </row>
    <row r="13" spans="1:12" x14ac:dyDescent="0.25">
      <c r="B13" s="9">
        <v>137</v>
      </c>
    </row>
    <row r="14" spans="1:12" x14ac:dyDescent="0.25">
      <c r="B14" s="9">
        <v>85</v>
      </c>
    </row>
    <row r="15" spans="1:12" x14ac:dyDescent="0.25">
      <c r="B15" s="9">
        <v>65</v>
      </c>
    </row>
    <row r="16" spans="1:12" x14ac:dyDescent="0.25">
      <c r="B16" s="9">
        <v>55</v>
      </c>
    </row>
    <row r="17" spans="2:5" x14ac:dyDescent="0.25">
      <c r="B17" s="9">
        <v>40</v>
      </c>
    </row>
    <row r="18" spans="2:5" x14ac:dyDescent="0.25">
      <c r="B18" s="9">
        <v>25</v>
      </c>
    </row>
    <row r="19" spans="2:5" x14ac:dyDescent="0.25">
      <c r="B19" s="9"/>
    </row>
    <row r="20" spans="2:5" x14ac:dyDescent="0.25">
      <c r="B20" s="9"/>
    </row>
    <row r="21" spans="2:5" x14ac:dyDescent="0.25">
      <c r="B21" s="9"/>
    </row>
    <row r="22" spans="2:5" x14ac:dyDescent="0.25">
      <c r="B22" s="9"/>
    </row>
    <row r="23" spans="2:5" x14ac:dyDescent="0.25">
      <c r="B23" s="9"/>
    </row>
    <row r="24" spans="2:5" x14ac:dyDescent="0.25">
      <c r="B24" s="9"/>
    </row>
    <row r="25" spans="2:5" x14ac:dyDescent="0.25">
      <c r="B25" s="9"/>
    </row>
    <row r="26" spans="2:5" x14ac:dyDescent="0.25">
      <c r="B26" s="9"/>
    </row>
    <row r="27" spans="2:5" x14ac:dyDescent="0.25">
      <c r="B27" s="9"/>
    </row>
    <row r="28" spans="2:5" x14ac:dyDescent="0.25">
      <c r="B28" s="9"/>
    </row>
    <row r="29" spans="2:5" x14ac:dyDescent="0.25">
      <c r="B29" s="9"/>
      <c r="E29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P42" sqref="P42"/>
    </sheetView>
  </sheetViews>
  <sheetFormatPr defaultRowHeight="15" x14ac:dyDescent="0.25"/>
  <cols>
    <col min="1" max="1" width="9.5703125" bestFit="1" customWidth="1"/>
    <col min="2" max="2" width="12.28515625" bestFit="1" customWidth="1"/>
    <col min="3" max="3" width="13.140625" bestFit="1" customWidth="1"/>
    <col min="4" max="4" width="12" bestFit="1" customWidth="1"/>
    <col min="5" max="5" width="14" bestFit="1" customWidth="1"/>
    <col min="6" max="6" width="16.28515625" bestFit="1" customWidth="1"/>
    <col min="9" max="9" width="11.28515625" bestFit="1" customWidth="1"/>
    <col min="10" max="10" width="17.42578125" bestFit="1" customWidth="1"/>
    <col min="11" max="11" width="17.5703125" bestFit="1" customWidth="1"/>
    <col min="12" max="13" width="9.5703125" customWidth="1"/>
    <col min="14" max="14" width="7.5703125" customWidth="1"/>
    <col min="15" max="15" width="8.140625" customWidth="1"/>
    <col min="16" max="16" width="14" bestFit="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H1" s="3" t="s">
        <v>16</v>
      </c>
      <c r="I1" s="3" t="s">
        <v>17</v>
      </c>
      <c r="J1" s="3" t="s">
        <v>18</v>
      </c>
      <c r="K1" s="3" t="s">
        <v>19</v>
      </c>
    </row>
    <row r="2" spans="1:13" x14ac:dyDescent="0.25">
      <c r="A2" s="4">
        <v>1</v>
      </c>
      <c r="B2" s="4" t="s">
        <v>9</v>
      </c>
      <c r="C2" s="4">
        <v>170</v>
      </c>
      <c r="D2" s="4">
        <v>60</v>
      </c>
      <c r="E2" s="4">
        <f>ABS(D2-C2)*F2</f>
        <v>165</v>
      </c>
      <c r="F2" s="4">
        <v>1.5</v>
      </c>
      <c r="H2" s="4">
        <v>10</v>
      </c>
      <c r="I2" s="4">
        <v>70</v>
      </c>
      <c r="J2" s="4">
        <v>37</v>
      </c>
      <c r="K2" s="4">
        <v>148.4</v>
      </c>
    </row>
    <row r="3" spans="1:13" x14ac:dyDescent="0.25">
      <c r="A3" s="4">
        <v>2</v>
      </c>
      <c r="B3" s="4" t="s">
        <v>9</v>
      </c>
      <c r="C3" s="4">
        <v>45</v>
      </c>
      <c r="D3" s="4">
        <v>30</v>
      </c>
      <c r="E3" s="4">
        <f t="shared" ref="E3:E7" si="0">ABS(D3-C3)*F3</f>
        <v>30</v>
      </c>
      <c r="F3" s="4">
        <v>2</v>
      </c>
    </row>
    <row r="4" spans="1:13" x14ac:dyDescent="0.25">
      <c r="A4" s="4">
        <v>3</v>
      </c>
      <c r="B4" s="4" t="s">
        <v>12</v>
      </c>
      <c r="C4" s="4">
        <v>20</v>
      </c>
      <c r="D4" s="4">
        <v>132</v>
      </c>
      <c r="E4" s="4">
        <f t="shared" si="0"/>
        <v>302.40000000000003</v>
      </c>
      <c r="F4" s="4">
        <v>2.7</v>
      </c>
    </row>
    <row r="5" spans="1:13" x14ac:dyDescent="0.25">
      <c r="A5" s="4">
        <v>4</v>
      </c>
      <c r="B5" s="4" t="s">
        <v>12</v>
      </c>
      <c r="C5" s="4">
        <v>80</v>
      </c>
      <c r="D5" s="4">
        <v>140</v>
      </c>
      <c r="E5" s="4">
        <f t="shared" si="0"/>
        <v>90</v>
      </c>
      <c r="F5" s="4">
        <v>1.5</v>
      </c>
    </row>
    <row r="6" spans="1:13" x14ac:dyDescent="0.25">
      <c r="A6" s="4">
        <v>5</v>
      </c>
      <c r="B6" s="4" t="s">
        <v>12</v>
      </c>
      <c r="C6" s="4">
        <v>160</v>
      </c>
      <c r="D6" s="4">
        <v>195</v>
      </c>
      <c r="E6" s="4">
        <f t="shared" si="0"/>
        <v>14</v>
      </c>
      <c r="F6" s="4">
        <v>0.4</v>
      </c>
      <c r="K6" s="16" t="s">
        <v>20</v>
      </c>
      <c r="L6" s="17"/>
      <c r="M6" s="18"/>
    </row>
    <row r="7" spans="1:13" x14ac:dyDescent="0.25">
      <c r="A7" s="4">
        <v>6</v>
      </c>
      <c r="B7" s="4" t="s">
        <v>9</v>
      </c>
      <c r="C7" s="4">
        <v>70</v>
      </c>
      <c r="D7" s="4">
        <v>30</v>
      </c>
      <c r="E7" s="4">
        <f t="shared" si="0"/>
        <v>100</v>
      </c>
      <c r="F7" s="4">
        <v>2.5</v>
      </c>
    </row>
    <row r="9" spans="1:13" x14ac:dyDescent="0.25">
      <c r="B9" s="19" t="s">
        <v>21</v>
      </c>
      <c r="C9" s="19"/>
      <c r="D9" s="19"/>
    </row>
    <row r="10" spans="1:13" x14ac:dyDescent="0.25">
      <c r="B10" s="11" t="s">
        <v>22</v>
      </c>
      <c r="C10" s="11" t="s">
        <v>23</v>
      </c>
    </row>
    <row r="11" spans="1:13" x14ac:dyDescent="0.25">
      <c r="B11" s="4">
        <v>20</v>
      </c>
      <c r="C11" s="4">
        <v>37</v>
      </c>
    </row>
    <row r="12" spans="1:13" x14ac:dyDescent="0.25">
      <c r="B12" s="4">
        <v>80</v>
      </c>
      <c r="C12" s="4">
        <v>199</v>
      </c>
    </row>
    <row r="13" spans="1:13" x14ac:dyDescent="0.25">
      <c r="B13" s="4">
        <v>132</v>
      </c>
      <c r="C13" s="4">
        <v>417.4</v>
      </c>
    </row>
    <row r="14" spans="1:13" x14ac:dyDescent="0.25">
      <c r="B14" s="4">
        <v>140</v>
      </c>
      <c r="C14" s="4">
        <v>429.4</v>
      </c>
    </row>
    <row r="15" spans="1:13" x14ac:dyDescent="0.25">
      <c r="B15" s="4">
        <v>160</v>
      </c>
      <c r="C15" s="4">
        <v>429.4</v>
      </c>
    </row>
    <row r="16" spans="1:13" x14ac:dyDescent="0.25">
      <c r="B16" s="5">
        <v>195</v>
      </c>
      <c r="C16" s="5">
        <v>443.4</v>
      </c>
    </row>
    <row r="24" spans="2:13" x14ac:dyDescent="0.25">
      <c r="K24" s="16" t="s">
        <v>24</v>
      </c>
      <c r="L24" s="17"/>
      <c r="M24" s="18"/>
    </row>
    <row r="25" spans="2:13" x14ac:dyDescent="0.25">
      <c r="K25" s="2" t="s">
        <v>25</v>
      </c>
      <c r="L25" s="2" t="s">
        <v>23</v>
      </c>
    </row>
    <row r="26" spans="2:13" x14ac:dyDescent="0.25">
      <c r="B26" s="19" t="s">
        <v>26</v>
      </c>
      <c r="C26" s="19"/>
      <c r="D26" s="19"/>
      <c r="K26" s="4">
        <v>25</v>
      </c>
      <c r="L26" s="4">
        <v>37</v>
      </c>
    </row>
    <row r="27" spans="2:13" x14ac:dyDescent="0.25">
      <c r="B27" s="2" t="s">
        <v>25</v>
      </c>
      <c r="C27" s="2" t="s">
        <v>23</v>
      </c>
      <c r="K27" s="4">
        <v>40</v>
      </c>
      <c r="L27" s="4">
        <v>10</v>
      </c>
    </row>
    <row r="28" spans="2:13" x14ac:dyDescent="0.25">
      <c r="B28" s="4">
        <v>25</v>
      </c>
      <c r="C28" s="4">
        <v>0</v>
      </c>
      <c r="K28" s="4">
        <v>55</v>
      </c>
      <c r="L28" s="4">
        <v>13</v>
      </c>
    </row>
    <row r="29" spans="2:13" x14ac:dyDescent="0.25">
      <c r="B29" s="4">
        <v>40</v>
      </c>
      <c r="C29" s="4">
        <v>67.5</v>
      </c>
      <c r="K29" s="4">
        <v>70</v>
      </c>
      <c r="L29" s="4">
        <v>0</v>
      </c>
    </row>
    <row r="30" spans="2:13" x14ac:dyDescent="0.25">
      <c r="B30" s="4">
        <v>55</v>
      </c>
      <c r="C30" s="4">
        <v>105</v>
      </c>
      <c r="K30" s="4">
        <v>81</v>
      </c>
      <c r="L30" s="4">
        <v>24</v>
      </c>
    </row>
    <row r="31" spans="2:13" x14ac:dyDescent="0.25">
      <c r="B31" s="4">
        <v>65</v>
      </c>
      <c r="C31" s="4">
        <v>145</v>
      </c>
      <c r="K31" s="4">
        <v>137</v>
      </c>
      <c r="L31" s="4">
        <v>164.4</v>
      </c>
    </row>
    <row r="32" spans="2:13" x14ac:dyDescent="0.25">
      <c r="B32" s="4">
        <v>165</v>
      </c>
      <c r="C32" s="4">
        <v>295</v>
      </c>
      <c r="K32" s="4">
        <v>145</v>
      </c>
      <c r="L32" s="4">
        <v>164.4</v>
      </c>
    </row>
    <row r="33" spans="11:12" x14ac:dyDescent="0.25">
      <c r="K33" s="4">
        <v>165</v>
      </c>
      <c r="L33" s="4">
        <v>134.4</v>
      </c>
    </row>
    <row r="34" spans="11:12" x14ac:dyDescent="0.25">
      <c r="K34" s="4">
        <v>200</v>
      </c>
      <c r="L34" s="4">
        <v>148.4</v>
      </c>
    </row>
  </sheetData>
  <mergeCells count="4">
    <mergeCell ref="K6:M6"/>
    <mergeCell ref="B9:D9"/>
    <mergeCell ref="K24:M24"/>
    <mergeCell ref="B26:D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Bagajewicz, Miguel J.</cp:lastModifiedBy>
  <dcterms:created xsi:type="dcterms:W3CDTF">2013-09-05T21:09:14Z</dcterms:created>
  <dcterms:modified xsi:type="dcterms:W3CDTF">2013-09-10T04:16:29Z</dcterms:modified>
</cp:coreProperties>
</file>